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G:\Projekte\Geschaeftsbereich_III\Agritechnica\AT2025\TP_Aussteller\12 Teilnahmeoptionen und Preise\"/>
    </mc:Choice>
  </mc:AlternateContent>
  <xr:revisionPtr revIDLastSave="0" documentId="13_ncr:1_{A9C2482F-B149-4147-8CA5-3A62A751C3A1}" xr6:coauthVersionLast="36" xr6:coauthVersionMax="47" xr10:uidLastSave="{00000000-0000-0000-0000-000000000000}"/>
  <bookViews>
    <workbookView xWindow="-120" yWindow="-120" windowWidth="29040" windowHeight="17640" xr2:uid="{634C8523-F89A-41D3-B4ED-369D315FB0C3}"/>
  </bookViews>
  <sheets>
    <sheet name="AT25 l Price Calculator" sheetId="1" r:id="rId1"/>
  </sheets>
  <definedNames>
    <definedName name="_xlnm.Print_Area" localSheetId="0">'AT25 l Price Calculator'!$A$1:$L$79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13" i="1" l="1"/>
  <c r="J69" i="1"/>
  <c r="J67" i="1"/>
  <c r="J65" i="1"/>
  <c r="J63" i="1"/>
  <c r="J61" i="1"/>
  <c r="J59" i="1"/>
  <c r="J57" i="1"/>
  <c r="J55" i="1"/>
  <c r="J53" i="1"/>
  <c r="J51" i="1"/>
  <c r="J49" i="1"/>
  <c r="J47" i="1"/>
  <c r="J30" i="1" l="1"/>
  <c r="J73" i="1" l="1"/>
  <c r="J32" i="1"/>
  <c r="J24" i="1"/>
  <c r="J19" i="1" l="1"/>
  <c r="J17" i="1"/>
  <c r="J15" i="1"/>
  <c r="J26" i="1" l="1"/>
  <c r="J36" i="1" s="1"/>
</calcChain>
</file>

<file path=xl/sharedStrings.xml><?xml version="1.0" encoding="utf-8"?>
<sst xmlns="http://schemas.openxmlformats.org/spreadsheetml/2006/main" count="59" uniqueCount="37">
  <si>
    <t>€ / m²</t>
  </si>
  <si>
    <t>0.60</t>
  </si>
  <si>
    <t>€ / exhibitor</t>
  </si>
  <si>
    <t>€ / co-exhibitor</t>
  </si>
  <si>
    <t>*</t>
  </si>
  <si>
    <t>AUSSTELLER PREISKALKULATOR</t>
  </si>
  <si>
    <t>Wählen Sie Ihre Standgröße (m²)</t>
  </si>
  <si>
    <t>Reihenstand (1 Seite offen)</t>
  </si>
  <si>
    <t>Eckstand (2 Seiten offen)</t>
  </si>
  <si>
    <t>Kopfstand (3 Seiten offen)</t>
  </si>
  <si>
    <t>Blockstand (4 Seiten offen)</t>
  </si>
  <si>
    <t>Anmeldegebühr</t>
  </si>
  <si>
    <t>AUMA Gebühr</t>
  </si>
  <si>
    <t>Medienpaket BASIC</t>
  </si>
  <si>
    <t>Nebenkosten-Vorauszahlung</t>
  </si>
  <si>
    <t>Mitausstellergebühr</t>
  </si>
  <si>
    <t>*Inklusive Anmeldegebühr + Medienpaket BASIC + Mitausstellergebühr</t>
  </si>
  <si>
    <t>GESAMT (NUR STANDFLÄCHE)</t>
  </si>
  <si>
    <t>€ / Aussteller</t>
  </si>
  <si>
    <t>€ / Mitaussteller</t>
  </si>
  <si>
    <t>Full-Service Reihenstand "Comfort"</t>
  </si>
  <si>
    <t>Full-Service Eckstand "Comfort"</t>
  </si>
  <si>
    <t>Full-Service Reihenstand "Superior"</t>
  </si>
  <si>
    <t>Full-Service Eckstand "Superior"</t>
  </si>
  <si>
    <t>Full-Service Reihenstand "Exclusive"</t>
  </si>
  <si>
    <t>Full-Service Eckstand "Exclusive"</t>
  </si>
  <si>
    <t>Full-Service Reihenstand "Exclusive Sustainability"</t>
  </si>
  <si>
    <t xml:space="preserve">Full-Service Eckstand "Exclusive Sustainability" </t>
  </si>
  <si>
    <t>Basisgebühr</t>
  </si>
  <si>
    <t>GESAMT (FULL SERVICE STAND)</t>
  </si>
  <si>
    <t>ES GELTEN DIE ALLGEMEINEN GESCHÄFTSBEDINGUNGEN DER DLG SERVICE GMBH.</t>
  </si>
  <si>
    <t>WIR ÜBERNEHMEN KEINE VERANTWORTUNG FÜR DEN INHALT. IRRTÜMER UND AUSLASSUNGEN VORBEHALTEN.</t>
  </si>
  <si>
    <t xml:space="preserve">                 STAND: JUL, 2024                           </t>
  </si>
  <si>
    <t xml:space="preserve">    09 - 15 November 2025 </t>
  </si>
  <si>
    <t>WICHTIGE HINWEISE:</t>
  </si>
  <si>
    <r>
      <t>–</t>
    </r>
    <r>
      <rPr>
        <sz val="7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SIE KÖNNEN ZWISCHEN EINER STANDFLÄCHE ODER EINEM FULL-SERVICE-STAND WÄHLEN.</t>
    </r>
  </si>
  <si>
    <r>
      <t>–</t>
    </r>
    <r>
      <rPr>
        <sz val="7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NUTZEN SIE DEN MICROSOFT EDGE BROWSER? BITTE DIE DATEI ZUR BEARBEITUNG HERUNTERLADEN.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</si>
</sst>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#,##0.00\ &quot;€&quot;"/>
    <numFmt numFmtId="165" formatCode="#,##0.00\ [$€-1]"/>
    <numFmt numFmtId="166" formatCode=";;;"/>
  </numFmts>
  <fonts count="2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rgb="FF004592"/>
      <name val="Arial"/>
      <family val="2"/>
    </font>
    <font>
      <b/>
      <sz val="12"/>
      <color rgb="FF002060"/>
      <name val="Arial"/>
      <family val="2"/>
    </font>
    <font>
      <sz val="12"/>
      <color rgb="FF203864"/>
      <name val="Arial"/>
      <family val="2"/>
    </font>
    <font>
      <sz val="9"/>
      <color rgb="FF203864"/>
      <name val="Arial"/>
      <family val="2"/>
    </font>
    <font>
      <sz val="11"/>
      <color rgb="FF002060"/>
      <name val="Arial"/>
      <family val="2"/>
    </font>
    <font>
      <b/>
      <sz val="12"/>
      <color rgb="FF203864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2"/>
      <color theme="4"/>
      <name val="Arial"/>
      <family val="2"/>
    </font>
    <font>
      <sz val="12"/>
      <color theme="4"/>
      <name val="Arial"/>
      <family val="2"/>
    </font>
    <font>
      <sz val="11"/>
      <color theme="4"/>
      <name val="Arial"/>
      <family val="2"/>
    </font>
    <font>
      <sz val="9"/>
      <color theme="4"/>
      <name val="Arial"/>
      <family val="2"/>
    </font>
    <font>
      <sz val="12"/>
      <color theme="1"/>
      <name val="Arial"/>
      <family val="2"/>
    </font>
    <font>
      <sz val="8"/>
      <color rgb="FF7F7F7F"/>
      <name val="Arial"/>
      <family val="2"/>
    </font>
    <font>
      <b/>
      <sz val="11"/>
      <color theme="4"/>
      <name val="Arial"/>
      <family val="2"/>
    </font>
    <font>
      <b/>
      <sz val="11"/>
      <color rgb="FF002060"/>
      <name val="Arial"/>
      <family val="2"/>
    </font>
    <font>
      <sz val="8"/>
      <color theme="0" tint="-0.499984740745262"/>
      <name val="Arial"/>
      <family val="2"/>
    </font>
    <font>
      <sz val="11"/>
      <color rgb="FFFF0000"/>
      <name val="Arial"/>
      <family val="2"/>
    </font>
    <font>
      <sz val="12"/>
      <color theme="8" tint="-0.249977111117893"/>
      <name val="Arial"/>
      <family val="2"/>
    </font>
    <font>
      <sz val="11"/>
      <color rgb="FF00B050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FF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2">
    <xf numFmtId="0" fontId="0" fillId="0" borderId="0" xfId="0"/>
    <xf numFmtId="0" fontId="6" fillId="2" borderId="1" xfId="0" applyFont="1" applyFill="1" applyBorder="1" applyProtection="1">
      <protection locked="0"/>
    </xf>
    <xf numFmtId="0" fontId="12" fillId="2" borderId="1" xfId="0" applyFont="1" applyFill="1" applyBorder="1" applyProtection="1">
      <protection locked="0"/>
    </xf>
    <xf numFmtId="0" fontId="9" fillId="2" borderId="0" xfId="0" applyFont="1" applyFill="1" applyProtection="1">
      <protection locked="0" hidden="1"/>
    </xf>
    <xf numFmtId="0" fontId="0" fillId="2" borderId="0" xfId="0" applyFill="1"/>
    <xf numFmtId="0" fontId="0" fillId="2" borderId="0" xfId="0" applyFill="1" applyAlignment="1">
      <alignment horizontal="right"/>
    </xf>
    <xf numFmtId="0" fontId="1" fillId="2" borderId="0" xfId="0" applyFont="1" applyFill="1"/>
    <xf numFmtId="0" fontId="2" fillId="2" borderId="0" xfId="0" applyFont="1" applyFill="1" applyAlignment="1">
      <alignment horizontal="right" vertical="center" readingOrder="1"/>
    </xf>
    <xf numFmtId="0" fontId="0" fillId="6" borderId="0" xfId="0" applyFill="1"/>
    <xf numFmtId="0" fontId="0" fillId="6" borderId="0" xfId="0" applyFill="1" applyAlignment="1">
      <alignment horizontal="right"/>
    </xf>
    <xf numFmtId="0" fontId="3" fillId="6" borderId="0" xfId="0" applyFont="1" applyFill="1" applyAlignment="1">
      <alignment horizontal="left" vertical="center" readingOrder="1"/>
    </xf>
    <xf numFmtId="0" fontId="6" fillId="6" borderId="0" xfId="0" applyFont="1" applyFill="1"/>
    <xf numFmtId="0" fontId="6" fillId="2" borderId="0" xfId="0" applyFont="1" applyFill="1"/>
    <xf numFmtId="0" fontId="0" fillId="5" borderId="0" xfId="0" applyFill="1"/>
    <xf numFmtId="0" fontId="0" fillId="5" borderId="0" xfId="0" applyFill="1" applyAlignment="1">
      <alignment horizontal="right"/>
    </xf>
    <xf numFmtId="0" fontId="6" fillId="5" borderId="0" xfId="0" applyFont="1" applyFill="1"/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right" vertical="center" readingOrder="1"/>
    </xf>
    <xf numFmtId="0" fontId="4" fillId="5" borderId="0" xfId="0" applyFont="1" applyFill="1" applyAlignment="1">
      <alignment horizontal="left" vertical="center" readingOrder="1"/>
    </xf>
    <xf numFmtId="0" fontId="0" fillId="5" borderId="0" xfId="0" applyFill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Protection="1">
      <protection hidden="1"/>
    </xf>
    <xf numFmtId="0" fontId="19" fillId="2" borderId="0" xfId="0" applyFont="1" applyFill="1"/>
    <xf numFmtId="0" fontId="0" fillId="3" borderId="0" xfId="0" applyFill="1"/>
    <xf numFmtId="0" fontId="6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 readingOrder="1"/>
    </xf>
    <xf numFmtId="0" fontId="4" fillId="2" borderId="0" xfId="0" applyFont="1" applyFill="1" applyAlignment="1">
      <alignment horizontal="left" vertical="center" readingOrder="1"/>
    </xf>
    <xf numFmtId="0" fontId="6" fillId="2" borderId="0" xfId="0" applyFont="1" applyFill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164" fontId="6" fillId="2" borderId="1" xfId="1" applyNumberFormat="1" applyFont="1" applyFill="1" applyBorder="1" applyAlignment="1" applyProtection="1">
      <alignment horizontal="right"/>
    </xf>
    <xf numFmtId="165" fontId="6" fillId="2" borderId="1" xfId="0" applyNumberFormat="1" applyFont="1" applyFill="1" applyBorder="1"/>
    <xf numFmtId="164" fontId="6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/>
    <xf numFmtId="0" fontId="6" fillId="5" borderId="0" xfId="0" applyFont="1" applyFill="1" applyAlignment="1">
      <alignment vertical="top"/>
    </xf>
    <xf numFmtId="0" fontId="5" fillId="5" borderId="0" xfId="0" applyFont="1" applyFill="1" applyAlignment="1">
      <alignment horizontal="left" vertical="top" readingOrder="1"/>
    </xf>
    <xf numFmtId="0" fontId="4" fillId="5" borderId="0" xfId="0" applyFont="1" applyFill="1"/>
    <xf numFmtId="0" fontId="0" fillId="5" borderId="5" xfId="0" applyFill="1" applyBorder="1"/>
    <xf numFmtId="0" fontId="5" fillId="2" borderId="0" xfId="0" applyFont="1" applyFill="1" applyAlignment="1">
      <alignment horizontal="left" vertical="top" readingOrder="1"/>
    </xf>
    <xf numFmtId="0" fontId="4" fillId="2" borderId="0" xfId="0" applyFont="1" applyFill="1"/>
    <xf numFmtId="0" fontId="5" fillId="6" borderId="0" xfId="0" applyFont="1" applyFill="1" applyAlignment="1">
      <alignment horizontal="left" vertical="top" readingOrder="1"/>
    </xf>
    <xf numFmtId="0" fontId="4" fillId="6" borderId="0" xfId="0" applyFont="1" applyFill="1" applyAlignment="1">
      <alignment horizontal="right" vertical="center" readingOrder="1"/>
    </xf>
    <xf numFmtId="0" fontId="4" fillId="6" borderId="0" xfId="0" applyFont="1" applyFill="1"/>
    <xf numFmtId="0" fontId="0" fillId="6" borderId="6" xfId="0" applyFill="1" applyBorder="1"/>
    <xf numFmtId="0" fontId="7" fillId="6" borderId="0" xfId="0" applyFont="1" applyFill="1" applyAlignment="1">
      <alignment horizontal="left" vertical="top" readingOrder="1"/>
    </xf>
    <xf numFmtId="0" fontId="4" fillId="6" borderId="2" xfId="0" applyFont="1" applyFill="1" applyBorder="1"/>
    <xf numFmtId="164" fontId="17" fillId="2" borderId="3" xfId="0" applyNumberFormat="1" applyFont="1" applyFill="1" applyBorder="1" applyAlignment="1">
      <alignment horizontal="right" vertical="center"/>
    </xf>
    <xf numFmtId="164" fontId="0" fillId="6" borderId="0" xfId="0" applyNumberFormat="1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right"/>
    </xf>
    <xf numFmtId="0" fontId="10" fillId="4" borderId="0" xfId="0" applyFont="1" applyFill="1" applyAlignment="1">
      <alignment horizontal="left" vertical="center" readingOrder="1"/>
    </xf>
    <xf numFmtId="0" fontId="12" fillId="4" borderId="0" xfId="0" applyFont="1" applyFill="1"/>
    <xf numFmtId="0" fontId="14" fillId="2" borderId="0" xfId="0" applyFont="1" applyFill="1" applyAlignment="1">
      <alignment horizontal="right"/>
    </xf>
    <xf numFmtId="0" fontId="14" fillId="2" borderId="0" xfId="0" applyFont="1" applyFill="1"/>
    <xf numFmtId="0" fontId="11" fillId="3" borderId="0" xfId="0" applyFont="1" applyFill="1" applyAlignment="1">
      <alignment vertical="center"/>
    </xf>
    <xf numFmtId="0" fontId="12" fillId="3" borderId="0" xfId="0" applyFont="1" applyFill="1"/>
    <xf numFmtId="0" fontId="11" fillId="3" borderId="0" xfId="0" applyFont="1" applyFill="1" applyAlignment="1">
      <alignment horizontal="right" vertical="center" readingOrder="1"/>
    </xf>
    <xf numFmtId="0" fontId="11" fillId="3" borderId="0" xfId="0" applyFont="1" applyFill="1" applyAlignment="1">
      <alignment horizontal="left" vertical="center" readingOrder="1"/>
    </xf>
    <xf numFmtId="0" fontId="4" fillId="3" borderId="0" xfId="0" applyFont="1" applyFill="1" applyAlignment="1">
      <alignment horizontal="left" vertical="center" readingOrder="1"/>
    </xf>
    <xf numFmtId="164" fontId="12" fillId="3" borderId="0" xfId="0" applyNumberFormat="1" applyFont="1" applyFill="1" applyAlignment="1">
      <alignment horizontal="right"/>
    </xf>
    <xf numFmtId="164" fontId="12" fillId="2" borderId="4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right" vertical="center" readingOrder="1"/>
    </xf>
    <xf numFmtId="0" fontId="20" fillId="3" borderId="0" xfId="0" applyFont="1" applyFill="1" applyAlignment="1">
      <alignment horizontal="left" vertical="center" readingOrder="1"/>
    </xf>
    <xf numFmtId="49" fontId="20" fillId="3" borderId="0" xfId="0" applyNumberFormat="1" applyFont="1" applyFill="1" applyAlignment="1">
      <alignment vertical="center"/>
    </xf>
    <xf numFmtId="49" fontId="21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horizontal="right"/>
    </xf>
    <xf numFmtId="164" fontId="12" fillId="2" borderId="1" xfId="0" applyNumberFormat="1" applyFont="1" applyFill="1" applyBorder="1" applyAlignment="1">
      <alignment horizontal="right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 readingOrder="1"/>
    </xf>
    <xf numFmtId="0" fontId="0" fillId="3" borderId="0" xfId="0" applyFill="1" applyAlignment="1">
      <alignment horizontal="right"/>
    </xf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left" vertical="top" readingOrder="1"/>
    </xf>
    <xf numFmtId="0" fontId="11" fillId="3" borderId="0" xfId="0" applyFont="1" applyFill="1"/>
    <xf numFmtId="0" fontId="12" fillId="3" borderId="5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4" borderId="0" xfId="0" applyFont="1" applyFill="1" applyAlignment="1">
      <alignment horizontal="right"/>
    </xf>
    <xf numFmtId="0" fontId="10" fillId="4" borderId="0" xfId="0" applyFont="1" applyFill="1" applyAlignment="1">
      <alignment horizontal="left" vertical="top" readingOrder="1"/>
    </xf>
    <xf numFmtId="0" fontId="11" fillId="4" borderId="0" xfId="0" applyFont="1" applyFill="1" applyAlignment="1">
      <alignment horizontal="right" vertical="center" readingOrder="1"/>
    </xf>
    <xf numFmtId="0" fontId="11" fillId="4" borderId="0" xfId="0" applyFont="1" applyFill="1"/>
    <xf numFmtId="164" fontId="16" fillId="2" borderId="3" xfId="0" applyNumberFormat="1" applyFont="1" applyFill="1" applyBorder="1" applyAlignment="1">
      <alignment vertical="center"/>
    </xf>
    <xf numFmtId="0" fontId="15" fillId="0" borderId="0" xfId="0" applyFont="1" applyAlignment="1">
      <alignment horizontal="left" vertical="center" readingOrder="1"/>
    </xf>
    <xf numFmtId="0" fontId="18" fillId="2" borderId="0" xfId="0" applyFont="1" applyFill="1" applyAlignment="1">
      <alignment horizontal="left"/>
    </xf>
    <xf numFmtId="0" fontId="15" fillId="0" borderId="0" xfId="0" applyFont="1" applyAlignment="1">
      <alignment horizontal="right" vertical="center" readingOrder="1"/>
    </xf>
    <xf numFmtId="0" fontId="0" fillId="0" borderId="0" xfId="0" applyAlignment="1">
      <alignment horizontal="right"/>
    </xf>
    <xf numFmtId="166" fontId="9" fillId="2" borderId="0" xfId="0" applyNumberFormat="1" applyFont="1" applyFill="1" applyProtection="1">
      <protection locked="0"/>
    </xf>
    <xf numFmtId="0" fontId="19" fillId="0" borderId="0" xfId="0" applyFont="1" applyAlignment="1">
      <alignment vertical="center"/>
    </xf>
    <xf numFmtId="0" fontId="22" fillId="2" borderId="0" xfId="0" applyFont="1" applyFill="1"/>
    <xf numFmtId="0" fontId="22" fillId="0" borderId="0" xfId="0" applyFont="1"/>
    <xf numFmtId="0" fontId="22" fillId="0" borderId="0" xfId="0" applyFont="1" applyAlignment="1">
      <alignment horizontal="left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/>
</file>

<file path=xl/ctrlProps/ctrlProp3.xml><?xml version="1.0" encoding="utf-8"?>
<formControlPr xmlns="http://schemas.microsoft.com/office/spreadsheetml/2009/9/main" objectType="Radio" firstButton="1" fmlaLink="$L$13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noThreeD="1"/>
</file>

<file path=xl/ctrlProps/ctrlProp6.xml><?xml version="1.0" encoding="utf-8"?>
<formControlPr xmlns="http://schemas.microsoft.com/office/spreadsheetml/2009/9/main" objectType="Radio" checked="Checked" noThreeD="1"/>
</file>

<file path=xl/ctrlProps/ctrlProp7.xml><?xml version="1.0" encoding="utf-8"?>
<formControlPr xmlns="http://schemas.microsoft.com/office/spreadsheetml/2009/9/main" objectType="Radio" firstButton="1" fmlaLink="$L$47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275397</xdr:colOff>
      <xdr:row>0</xdr:row>
      <xdr:rowOff>74128</xdr:rowOff>
    </xdr:from>
    <xdr:to>
      <xdr:col>10</xdr:col>
      <xdr:colOff>450180</xdr:colOff>
      <xdr:row>3</xdr:row>
      <xdr:rowOff>143328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097" y="74128"/>
          <a:ext cx="1736883" cy="612125"/>
        </a:xfrm>
        <a:prstGeom prst="rect">
          <a:avLst/>
        </a:prstGeom>
      </xdr:spPr>
    </xdr:pic>
    <xdr:clientData/>
  </xdr:twoCellAnchor>
  <xdr:twoCellAnchor>
    <xdr:from>
      <xdr:col>1</xdr:col>
      <xdr:colOff>16278</xdr:colOff>
      <xdr:row>6</xdr:row>
      <xdr:rowOff>0</xdr:rowOff>
    </xdr:from>
    <xdr:to>
      <xdr:col>10</xdr:col>
      <xdr:colOff>778566</xdr:colOff>
      <xdr:row>38</xdr:row>
      <xdr:rowOff>37076</xdr:rowOff>
    </xdr:to>
    <xdr:sp macro="" textlink="">
      <xdr:nvSpPr>
        <xdr:cNvPr id="58" name="Rechteck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6278" y="1101587"/>
          <a:ext cx="8291179" cy="4045859"/>
        </a:xfrm>
        <a:prstGeom prst="rect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/>
        </a:p>
      </xdr:txBody>
    </xdr:sp>
    <xdr:clientData/>
  </xdr:twoCellAnchor>
  <xdr:twoCellAnchor>
    <xdr:from>
      <xdr:col>1</xdr:col>
      <xdr:colOff>84200</xdr:colOff>
      <xdr:row>6</xdr:row>
      <xdr:rowOff>92517</xdr:rowOff>
    </xdr:from>
    <xdr:to>
      <xdr:col>1</xdr:col>
      <xdr:colOff>704132</xdr:colOff>
      <xdr:row>37</xdr:row>
      <xdr:rowOff>21980</xdr:rowOff>
    </xdr:to>
    <xdr:sp macro="" textlink="">
      <xdr:nvSpPr>
        <xdr:cNvPr id="59" name="Rechteck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443219" y="1198882"/>
          <a:ext cx="619932" cy="401056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 sz="1200"/>
        </a:p>
      </xdr:txBody>
    </xdr:sp>
    <xdr:clientData/>
  </xdr:twoCellAnchor>
  <xdr:twoCellAnchor>
    <xdr:from>
      <xdr:col>1</xdr:col>
      <xdr:colOff>271743</xdr:colOff>
      <xdr:row>14</xdr:row>
      <xdr:rowOff>0</xdr:rowOff>
    </xdr:from>
    <xdr:to>
      <xdr:col>1</xdr:col>
      <xdr:colOff>551948</xdr:colOff>
      <xdr:row>26</xdr:row>
      <xdr:rowOff>0</xdr:rowOff>
    </xdr:to>
    <xdr:sp macro="" textlink="">
      <xdr:nvSpPr>
        <xdr:cNvPr id="60" name="Textfeld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 rot="16200000">
          <a:off x="-81899" y="2686295"/>
          <a:ext cx="1702836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de-DE" sz="1200" b="1">
              <a:solidFill>
                <a:srgbClr val="002060"/>
              </a:solidFill>
            </a:rPr>
            <a:t>NUR STANDFLÄCHE</a:t>
          </a:r>
        </a:p>
      </xdr:txBody>
    </xdr:sp>
    <xdr:clientData/>
  </xdr:twoCellAnchor>
  <xdr:twoCellAnchor>
    <xdr:from>
      <xdr:col>1</xdr:col>
      <xdr:colOff>110599</xdr:colOff>
      <xdr:row>40</xdr:row>
      <xdr:rowOff>4719</xdr:rowOff>
    </xdr:from>
    <xdr:to>
      <xdr:col>1</xdr:col>
      <xdr:colOff>730531</xdr:colOff>
      <xdr:row>73</xdr:row>
      <xdr:rowOff>66261</xdr:rowOff>
    </xdr:to>
    <xdr:sp macro="" textlink="">
      <xdr:nvSpPr>
        <xdr:cNvPr id="62" name="Rechteck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475034" y="5810828"/>
          <a:ext cx="619932" cy="487373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 sz="1200"/>
        </a:p>
      </xdr:txBody>
    </xdr:sp>
    <xdr:clientData/>
  </xdr:twoCellAnchor>
  <xdr:twoCellAnchor>
    <xdr:from>
      <xdr:col>1</xdr:col>
      <xdr:colOff>162967</xdr:colOff>
      <xdr:row>43</xdr:row>
      <xdr:rowOff>80366</xdr:rowOff>
    </xdr:from>
    <xdr:to>
      <xdr:col>1</xdr:col>
      <xdr:colOff>631044</xdr:colOff>
      <xdr:row>73</xdr:row>
      <xdr:rowOff>0</xdr:rowOff>
    </xdr:to>
    <xdr:sp macro="" textlink="">
      <xdr:nvSpPr>
        <xdr:cNvPr id="63" name="Textfeld 4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 rot="16200000">
          <a:off x="-1020720" y="7476685"/>
          <a:ext cx="3550798" cy="4680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1200" b="1">
              <a:solidFill>
                <a:schemeClr val="bg1"/>
              </a:solidFill>
            </a:rPr>
            <a:t>FULL SERVICE STAND </a:t>
          </a:r>
        </a:p>
        <a:p>
          <a:pPr algn="ctr"/>
          <a:r>
            <a:rPr lang="de-DE" sz="1200" b="1">
              <a:solidFill>
                <a:schemeClr val="bg1"/>
              </a:solidFill>
            </a:rPr>
            <a:t>Standfläche inkl. Standbau</a:t>
          </a:r>
        </a:p>
      </xdr:txBody>
    </xdr:sp>
    <xdr:clientData/>
  </xdr:twoCellAnchor>
  <xdr:twoCellAnchor>
    <xdr:from>
      <xdr:col>0</xdr:col>
      <xdr:colOff>347382</xdr:colOff>
      <xdr:row>39</xdr:row>
      <xdr:rowOff>72067</xdr:rowOff>
    </xdr:from>
    <xdr:to>
      <xdr:col>10</xdr:col>
      <xdr:colOff>470842</xdr:colOff>
      <xdr:row>75</xdr:row>
      <xdr:rowOff>41901</xdr:rowOff>
    </xdr:to>
    <xdr:sp macro="" textlink="">
      <xdr:nvSpPr>
        <xdr:cNvPr id="64" name="Rechteck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47382" y="5529332"/>
          <a:ext cx="8135666" cy="4261687"/>
        </a:xfrm>
        <a:prstGeom prst="rect">
          <a:avLst/>
        </a:prstGeom>
        <a:noFill/>
        <a:ln w="190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1003300</xdr:colOff>
          <xdr:row>44</xdr:row>
          <xdr:rowOff>19050</xdr:rowOff>
        </xdr:from>
        <xdr:to>
          <xdr:col>8</xdr:col>
          <xdr:colOff>419100</xdr:colOff>
          <xdr:row>61</xdr:row>
          <xdr:rowOff>31750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75</xdr:row>
      <xdr:rowOff>0</xdr:rowOff>
    </xdr:from>
    <xdr:to>
      <xdr:col>10</xdr:col>
      <xdr:colOff>482048</xdr:colOff>
      <xdr:row>75</xdr:row>
      <xdr:rowOff>651</xdr:rowOff>
    </xdr:to>
    <xdr:sp macro="" textlink="">
      <xdr:nvSpPr>
        <xdr:cNvPr id="52" name="Rechteck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61950" y="11240327"/>
          <a:ext cx="8130623" cy="2390599"/>
        </a:xfrm>
        <a:prstGeom prst="rect">
          <a:avLst/>
        </a:prstGeom>
        <a:noFill/>
        <a:ln w="19050">
          <a:solidFill>
            <a:srgbClr val="0033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1003300</xdr:colOff>
          <xdr:row>11</xdr:row>
          <xdr:rowOff>12700</xdr:rowOff>
        </xdr:from>
        <xdr:to>
          <xdr:col>8</xdr:col>
          <xdr:colOff>431800</xdr:colOff>
          <xdr:row>19</xdr:row>
          <xdr:rowOff>12700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504825</xdr:colOff>
      <xdr:row>76</xdr:row>
      <xdr:rowOff>0</xdr:rowOff>
    </xdr:from>
    <xdr:to>
      <xdr:col>10</xdr:col>
      <xdr:colOff>740</xdr:colOff>
      <xdr:row>79</xdr:row>
      <xdr:rowOff>0</xdr:rowOff>
    </xdr:to>
    <xdr:pic>
      <xdr:nvPicPr>
        <xdr:cNvPr id="36" name="Picture 5" descr="DLG_Logo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13468350"/>
          <a:ext cx="53975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r="http://schemas.openxmlformats.org/officeDocument/2006/relationships" xmlns:p="http://schemas.openxmlformats.org/presentationml/2006/main" xmlns="" xmlns:a14="http://schemas.microsoft.com/office/drawing/2010/main" xmlns:lc="http://schemas.openxmlformats.org/drawingml/2006/lockedCanvas">
              <a:solidFill>
                <a:srgbClr val="FFFFFF"/>
              </a:solidFill>
            </a14:hiddenFill>
          </a:ext>
          <a:ext uri="{91240B29-F687-4f45-9708-019B960494DF}">
            <a14:hiddenLine xmlns:r="http://schemas.openxmlformats.org/officeDocument/2006/relationships" xmlns:p="http://schemas.openxmlformats.org/presentationml/2006/main" xmlns="" xmlns:a14="http://schemas.microsoft.com/office/drawing/2010/main" xmlns:lc="http://schemas.openxmlformats.org/drawingml/2006/lockedCanva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68873</xdr:colOff>
          <xdr:row>12</xdr:row>
          <xdr:rowOff>49090</xdr:rowOff>
        </xdr:from>
        <xdr:to>
          <xdr:col>8</xdr:col>
          <xdr:colOff>300404</xdr:colOff>
          <xdr:row>18</xdr:row>
          <xdr:rowOff>223227</xdr:rowOff>
        </xdr:to>
        <xdr:grpSp>
          <xdr:nvGrpSpPr>
            <xdr:cNvPr id="8" name="Gruppieren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6500516" y="1709161"/>
              <a:ext cx="231531" cy="1126637"/>
              <a:chOff x="6519597" y="1757023"/>
              <a:chExt cx="231531" cy="1202531"/>
            </a:xfrm>
          </xdr:grpSpPr>
          <xdr:sp macro="" textlink="">
            <xdr:nvSpPr>
              <xdr:cNvPr id="1090" name="Option Button 66" hidden="1">
                <a:extLst>
                  <a:ext uri="{63B3BB69-23CF-44E3-9099-C40C66FF867C}">
                    <a14:compatExt spid="_x0000_s1090"/>
                  </a:ext>
                  <a:ext uri="{FF2B5EF4-FFF2-40B4-BE49-F238E27FC236}">
                    <a16:creationId xmlns:a16="http://schemas.microsoft.com/office/drawing/2014/main" id="{00000000-0008-0000-0000-000042040000}"/>
                  </a:ext>
                </a:extLst>
              </xdr:cNvPr>
              <xdr:cNvSpPr/>
            </xdr:nvSpPr>
            <xdr:spPr bwMode="auto">
              <a:xfrm>
                <a:off x="6519597" y="1757023"/>
                <a:ext cx="231531" cy="21993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1" name="Option Button 67" hidden="1">
                <a:extLst>
                  <a:ext uri="{63B3BB69-23CF-44E3-9099-C40C66FF867C}">
                    <a14:compatExt spid="_x0000_s1091"/>
                  </a:ext>
                  <a:ext uri="{FF2B5EF4-FFF2-40B4-BE49-F238E27FC236}">
                    <a16:creationId xmlns:a16="http://schemas.microsoft.com/office/drawing/2014/main" id="{00000000-0008-0000-0000-000043040000}"/>
                  </a:ext>
                </a:extLst>
              </xdr:cNvPr>
              <xdr:cNvSpPr/>
            </xdr:nvSpPr>
            <xdr:spPr bwMode="auto">
              <a:xfrm>
                <a:off x="6521062" y="2083561"/>
                <a:ext cx="228600" cy="2199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2" name="Option Button 68" hidden="1">
                <a:extLst>
                  <a:ext uri="{63B3BB69-23CF-44E3-9099-C40C66FF867C}">
                    <a14:compatExt spid="_x0000_s1092"/>
                  </a:ex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/>
            </xdr:nvSpPr>
            <xdr:spPr bwMode="auto">
              <a:xfrm>
                <a:off x="6521062" y="2411590"/>
                <a:ext cx="228600" cy="2199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3" name="Option Button 69" hidden="1">
                <a:extLst>
                  <a:ext uri="{63B3BB69-23CF-44E3-9099-C40C66FF867C}">
                    <a14:compatExt spid="_x0000_s1093"/>
                  </a:ext>
                  <a:ext uri="{FF2B5EF4-FFF2-40B4-BE49-F238E27FC236}">
                    <a16:creationId xmlns:a16="http://schemas.microsoft.com/office/drawing/2014/main" id="{00000000-0008-0000-0000-000045040000}"/>
                  </a:ext>
                </a:extLst>
              </xdr:cNvPr>
              <xdr:cNvSpPr/>
            </xdr:nvSpPr>
            <xdr:spPr bwMode="auto">
              <a:xfrm>
                <a:off x="6521062" y="2739624"/>
                <a:ext cx="228600" cy="2199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45</xdr:row>
          <xdr:rowOff>12700</xdr:rowOff>
        </xdr:from>
        <xdr:to>
          <xdr:col>9</xdr:col>
          <xdr:colOff>431800</xdr:colOff>
          <xdr:row>47</xdr:row>
          <xdr:rowOff>12700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47</xdr:row>
          <xdr:rowOff>57150</xdr:rowOff>
        </xdr:from>
        <xdr:to>
          <xdr:col>9</xdr:col>
          <xdr:colOff>431800</xdr:colOff>
          <xdr:row>49</xdr:row>
          <xdr:rowOff>19050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49</xdr:row>
          <xdr:rowOff>38100</xdr:rowOff>
        </xdr:from>
        <xdr:to>
          <xdr:col>9</xdr:col>
          <xdr:colOff>431800</xdr:colOff>
          <xdr:row>50</xdr:row>
          <xdr:rowOff>184150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51</xdr:row>
          <xdr:rowOff>57150</xdr:rowOff>
        </xdr:from>
        <xdr:to>
          <xdr:col>9</xdr:col>
          <xdr:colOff>431800</xdr:colOff>
          <xdr:row>53</xdr:row>
          <xdr:rowOff>12700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53</xdr:row>
          <xdr:rowOff>50800</xdr:rowOff>
        </xdr:from>
        <xdr:to>
          <xdr:col>9</xdr:col>
          <xdr:colOff>431800</xdr:colOff>
          <xdr:row>55</xdr:row>
          <xdr:rowOff>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55</xdr:row>
          <xdr:rowOff>50800</xdr:rowOff>
        </xdr:from>
        <xdr:to>
          <xdr:col>9</xdr:col>
          <xdr:colOff>431800</xdr:colOff>
          <xdr:row>57</xdr:row>
          <xdr:rowOff>12700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57</xdr:row>
          <xdr:rowOff>50800</xdr:rowOff>
        </xdr:from>
        <xdr:to>
          <xdr:col>9</xdr:col>
          <xdr:colOff>431800</xdr:colOff>
          <xdr:row>59</xdr:row>
          <xdr:rowOff>0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59</xdr:row>
          <xdr:rowOff>50800</xdr:rowOff>
        </xdr:from>
        <xdr:to>
          <xdr:col>9</xdr:col>
          <xdr:colOff>431800</xdr:colOff>
          <xdr:row>61</xdr:row>
          <xdr:rowOff>12700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06624-3D2B-444E-BE19-77B6AC14DB64}">
  <sheetPr codeName="Tabelle2"/>
  <dimension ref="A1:P1048576"/>
  <sheetViews>
    <sheetView showGridLines="0" showRowColHeaders="0" tabSelected="1" zoomScale="70" zoomScaleNormal="70" workbookViewId="0">
      <selection activeCell="D69" sqref="D69"/>
    </sheetView>
  </sheetViews>
  <sheetFormatPr baseColWidth="10" defaultColWidth="0" defaultRowHeight="14" zeroHeight="1" x14ac:dyDescent="0.3"/>
  <cols>
    <col min="1" max="1" width="4.75" style="4" customWidth="1"/>
    <col min="2" max="2" width="10.08203125" customWidth="1"/>
    <col min="3" max="3" width="33.33203125" customWidth="1"/>
    <col min="4" max="4" width="4.83203125" customWidth="1"/>
    <col min="5" max="5" width="4.33203125" customWidth="1"/>
    <col min="6" max="6" width="3.08203125" customWidth="1"/>
    <col min="7" max="7" width="9.83203125" style="86" customWidth="1"/>
    <col min="8" max="8" width="14.08203125" customWidth="1"/>
    <col min="9" max="9" width="6.75" customWidth="1"/>
    <col min="10" max="10" width="13.75" customWidth="1"/>
    <col min="11" max="11" width="6.33203125" customWidth="1"/>
    <col min="12" max="12" width="5.33203125" customWidth="1"/>
    <col min="13" max="16" width="0" hidden="1" customWidth="1"/>
    <col min="17" max="16384" width="11" hidden="1"/>
  </cols>
  <sheetData>
    <row r="1" spans="2:12" x14ac:dyDescent="0.3">
      <c r="B1" s="4"/>
      <c r="C1" s="4"/>
      <c r="D1" s="4"/>
      <c r="E1" s="4"/>
      <c r="F1" s="4"/>
      <c r="G1" s="5"/>
      <c r="H1" s="4"/>
      <c r="I1" s="4"/>
      <c r="J1" s="4"/>
      <c r="K1" s="4"/>
      <c r="L1" s="4"/>
    </row>
    <row r="2" spans="2:12" x14ac:dyDescent="0.3">
      <c r="B2" s="88"/>
      <c r="C2" s="4"/>
      <c r="D2" s="4"/>
      <c r="E2" s="4"/>
      <c r="F2" s="4"/>
      <c r="G2" s="5"/>
      <c r="H2" s="4"/>
      <c r="I2" s="4"/>
      <c r="J2" s="4"/>
      <c r="K2" s="4"/>
      <c r="L2" s="4"/>
    </row>
    <row r="3" spans="2:12" x14ac:dyDescent="0.3">
      <c r="B3" s="6" t="s">
        <v>5</v>
      </c>
      <c r="C3" s="4"/>
      <c r="D3" s="4"/>
      <c r="E3" s="4"/>
      <c r="F3" s="4"/>
      <c r="G3" s="5"/>
      <c r="H3" s="4"/>
      <c r="I3" s="4"/>
      <c r="J3" s="4"/>
      <c r="K3" s="4"/>
      <c r="L3" s="4"/>
    </row>
    <row r="4" spans="2:12" x14ac:dyDescent="0.3">
      <c r="B4" s="90" t="s">
        <v>34</v>
      </c>
      <c r="C4" s="4"/>
      <c r="D4" s="4"/>
      <c r="E4" s="4"/>
      <c r="F4" s="4"/>
      <c r="G4" s="5"/>
      <c r="H4" s="4"/>
      <c r="I4" s="4"/>
      <c r="J4" s="4"/>
      <c r="K4" s="4"/>
      <c r="L4" s="4"/>
    </row>
    <row r="5" spans="2:12" x14ac:dyDescent="0.3">
      <c r="B5" s="89" t="s">
        <v>35</v>
      </c>
      <c r="C5" s="4"/>
      <c r="D5" s="4"/>
      <c r="E5" s="4"/>
      <c r="F5" s="4"/>
      <c r="G5" s="5"/>
      <c r="H5" s="4"/>
      <c r="K5" s="7" t="s">
        <v>33</v>
      </c>
      <c r="L5" s="4"/>
    </row>
    <row r="6" spans="2:12" x14ac:dyDescent="0.3">
      <c r="B6" s="91" t="s">
        <v>36</v>
      </c>
      <c r="C6" s="4"/>
      <c r="D6" s="4"/>
      <c r="E6" s="4"/>
      <c r="F6" s="4"/>
      <c r="G6" s="5"/>
      <c r="H6" s="4"/>
      <c r="I6" s="4"/>
      <c r="J6" s="4"/>
      <c r="K6" s="4"/>
      <c r="L6" s="4"/>
    </row>
    <row r="7" spans="2:12" ht="6.75" customHeight="1" x14ac:dyDescent="0.3">
      <c r="B7" s="4"/>
      <c r="C7" s="4"/>
      <c r="D7" s="4"/>
      <c r="E7" s="4"/>
      <c r="F7" s="4"/>
      <c r="G7" s="5"/>
      <c r="H7" s="4"/>
      <c r="I7" s="4"/>
      <c r="J7" s="4"/>
      <c r="K7" s="4"/>
      <c r="L7" s="4"/>
    </row>
    <row r="8" spans="2:12" ht="5.25" customHeight="1" thickBot="1" x14ac:dyDescent="0.35">
      <c r="B8" s="4"/>
      <c r="C8" s="8"/>
      <c r="D8" s="8"/>
      <c r="E8" s="8"/>
      <c r="F8" s="8"/>
      <c r="G8" s="9"/>
      <c r="H8" s="8"/>
      <c r="I8" s="8"/>
      <c r="J8" s="8"/>
      <c r="K8" s="8"/>
      <c r="L8" s="4"/>
    </row>
    <row r="9" spans="2:12" ht="16" thickBot="1" x14ac:dyDescent="0.35">
      <c r="B9" s="4"/>
      <c r="C9" s="10" t="s">
        <v>6</v>
      </c>
      <c r="D9" s="8"/>
      <c r="E9" s="8"/>
      <c r="F9" s="8"/>
      <c r="G9" s="9"/>
      <c r="H9" s="8"/>
      <c r="I9" s="8"/>
      <c r="J9" s="1">
        <v>12</v>
      </c>
      <c r="K9" s="8"/>
      <c r="L9" s="4"/>
    </row>
    <row r="10" spans="2:12" ht="5.25" customHeight="1" x14ac:dyDescent="0.3">
      <c r="B10" s="4"/>
      <c r="C10" s="10"/>
      <c r="D10" s="8"/>
      <c r="E10" s="8"/>
      <c r="F10" s="8"/>
      <c r="G10" s="9"/>
      <c r="H10" s="8"/>
      <c r="I10" s="8"/>
      <c r="J10" s="11"/>
      <c r="K10" s="8"/>
      <c r="L10" s="4"/>
    </row>
    <row r="11" spans="2:12" ht="6.75" customHeight="1" x14ac:dyDescent="0.3">
      <c r="B11" s="4"/>
      <c r="C11" s="4"/>
      <c r="D11" s="4"/>
      <c r="E11" s="4"/>
      <c r="F11" s="4"/>
      <c r="G11" s="5"/>
      <c r="H11" s="4"/>
      <c r="I11" s="4"/>
      <c r="J11" s="12"/>
      <c r="K11" s="4"/>
      <c r="L11" s="4"/>
    </row>
    <row r="12" spans="2:12" ht="6.75" customHeight="1" thickBot="1" x14ac:dyDescent="0.35">
      <c r="B12" s="4"/>
      <c r="C12" s="13"/>
      <c r="D12" s="13"/>
      <c r="E12" s="13"/>
      <c r="F12" s="13"/>
      <c r="G12" s="14"/>
      <c r="H12" s="13"/>
      <c r="I12" s="13"/>
      <c r="J12" s="15"/>
      <c r="K12" s="13"/>
      <c r="L12" s="4"/>
    </row>
    <row r="13" spans="2:12" ht="21" customHeight="1" thickBot="1" x14ac:dyDescent="0.35">
      <c r="B13" s="4"/>
      <c r="C13" s="16" t="s">
        <v>7</v>
      </c>
      <c r="D13" s="13"/>
      <c r="E13" s="13"/>
      <c r="F13" s="13"/>
      <c r="G13" s="17">
        <v>179</v>
      </c>
      <c r="H13" s="18" t="s">
        <v>0</v>
      </c>
      <c r="I13" s="19"/>
      <c r="J13" s="20">
        <f>IF(L13=1,G13*J9,0)</f>
        <v>0</v>
      </c>
      <c r="K13" s="13"/>
      <c r="L13" s="3">
        <v>4</v>
      </c>
    </row>
    <row r="14" spans="2:12" ht="4.5" customHeight="1" thickBot="1" x14ac:dyDescent="0.35">
      <c r="B14" s="4"/>
      <c r="C14" s="16"/>
      <c r="D14" s="13"/>
      <c r="E14" s="13"/>
      <c r="F14" s="13"/>
      <c r="G14" s="17"/>
      <c r="H14" s="18"/>
      <c r="I14" s="18"/>
      <c r="J14" s="15"/>
      <c r="K14" s="13"/>
      <c r="L14" s="22"/>
    </row>
    <row r="15" spans="2:12" ht="21" customHeight="1" thickBot="1" x14ac:dyDescent="0.35">
      <c r="B15" s="4"/>
      <c r="C15" s="16" t="s">
        <v>8</v>
      </c>
      <c r="D15" s="13"/>
      <c r="E15" s="13"/>
      <c r="F15" s="13"/>
      <c r="G15" s="17">
        <v>215</v>
      </c>
      <c r="H15" s="18" t="s">
        <v>0</v>
      </c>
      <c r="I15" s="19"/>
      <c r="J15" s="20">
        <f>IF(L13=2,G15*J9,0)</f>
        <v>0</v>
      </c>
      <c r="K15" s="13"/>
      <c r="L15" s="22"/>
    </row>
    <row r="16" spans="2:12" ht="4.5" customHeight="1" thickBot="1" x14ac:dyDescent="0.35">
      <c r="B16" s="4"/>
      <c r="C16" s="16"/>
      <c r="D16" s="13"/>
      <c r="E16" s="13"/>
      <c r="F16" s="13"/>
      <c r="G16" s="17"/>
      <c r="H16" s="18"/>
      <c r="I16" s="18"/>
      <c r="J16" s="23"/>
      <c r="K16" s="13"/>
      <c r="L16" s="22"/>
    </row>
    <row r="17" spans="2:16" ht="21" customHeight="1" thickBot="1" x14ac:dyDescent="0.35">
      <c r="B17" s="4"/>
      <c r="C17" s="16" t="s">
        <v>9</v>
      </c>
      <c r="D17" s="13"/>
      <c r="E17" s="13"/>
      <c r="F17" s="13"/>
      <c r="G17" s="17">
        <v>224</v>
      </c>
      <c r="H17" s="18" t="s">
        <v>0</v>
      </c>
      <c r="I17" s="19"/>
      <c r="J17" s="20">
        <f>IF(L13=3,G17*J9,0)</f>
        <v>0</v>
      </c>
      <c r="K17" s="13"/>
      <c r="L17" s="22"/>
    </row>
    <row r="18" spans="2:16" ht="4.5" customHeight="1" thickBot="1" x14ac:dyDescent="0.35">
      <c r="B18" s="4"/>
      <c r="C18" s="16"/>
      <c r="D18" s="13"/>
      <c r="E18" s="13"/>
      <c r="F18" s="13"/>
      <c r="G18" s="17"/>
      <c r="H18" s="18"/>
      <c r="I18" s="18"/>
      <c r="J18" s="24"/>
      <c r="K18" s="13"/>
      <c r="L18" s="22"/>
    </row>
    <row r="19" spans="2:16" ht="21" customHeight="1" thickBot="1" x14ac:dyDescent="0.35">
      <c r="B19" s="4"/>
      <c r="C19" s="16" t="s">
        <v>10</v>
      </c>
      <c r="D19" s="13"/>
      <c r="E19" s="13"/>
      <c r="F19" s="13"/>
      <c r="G19" s="17">
        <v>233</v>
      </c>
      <c r="H19" s="18" t="s">
        <v>0</v>
      </c>
      <c r="I19" s="19"/>
      <c r="J19" s="20">
        <f>IF(L13=4,G19*J9,0)</f>
        <v>2796</v>
      </c>
      <c r="K19" s="13"/>
      <c r="L19" s="22"/>
    </row>
    <row r="20" spans="2:16" ht="4.5" customHeight="1" x14ac:dyDescent="0.3">
      <c r="B20" s="4"/>
      <c r="C20" s="16"/>
      <c r="D20" s="13"/>
      <c r="E20" s="13"/>
      <c r="F20" s="13"/>
      <c r="G20" s="17"/>
      <c r="H20" s="18"/>
      <c r="I20" s="18"/>
      <c r="J20" s="24"/>
      <c r="K20" s="13"/>
      <c r="L20" s="22"/>
    </row>
    <row r="21" spans="2:16" ht="6" customHeight="1" x14ac:dyDescent="0.3">
      <c r="B21" s="4"/>
      <c r="C21" s="16"/>
      <c r="D21" s="13"/>
      <c r="E21" s="13"/>
      <c r="F21" s="13"/>
      <c r="G21" s="17"/>
      <c r="H21" s="18"/>
      <c r="I21" s="18"/>
      <c r="J21" s="25"/>
      <c r="K21" s="13"/>
      <c r="L21" s="4"/>
    </row>
    <row r="22" spans="2:16" ht="5.25" customHeight="1" x14ac:dyDescent="0.3">
      <c r="B22" s="4"/>
      <c r="C22" s="26"/>
      <c r="D22" s="4"/>
      <c r="E22" s="4"/>
      <c r="F22" s="4"/>
      <c r="G22" s="27"/>
      <c r="H22" s="28"/>
      <c r="I22" s="28"/>
      <c r="J22" s="29"/>
      <c r="K22" s="4"/>
      <c r="L22" s="4"/>
    </row>
    <row r="23" spans="2:16" ht="8.25" customHeight="1" thickBot="1" x14ac:dyDescent="0.35">
      <c r="B23" s="4"/>
      <c r="C23" s="13"/>
      <c r="D23" s="13"/>
      <c r="E23" s="13"/>
      <c r="F23" s="13"/>
      <c r="G23" s="17"/>
      <c r="H23" s="30"/>
      <c r="I23" s="31"/>
      <c r="J23" s="15"/>
      <c r="K23" s="13"/>
      <c r="L23" s="4"/>
    </row>
    <row r="24" spans="2:16" ht="18" customHeight="1" thickBot="1" x14ac:dyDescent="0.35">
      <c r="B24" s="4"/>
      <c r="C24" s="16" t="s">
        <v>11</v>
      </c>
      <c r="D24" s="13"/>
      <c r="E24" s="13"/>
      <c r="F24" s="13"/>
      <c r="G24" s="17">
        <v>572</v>
      </c>
      <c r="H24" s="18" t="s">
        <v>18</v>
      </c>
      <c r="I24" s="18"/>
      <c r="J24" s="32">
        <f>IF(J9&gt;0,572,0 )</f>
        <v>572</v>
      </c>
      <c r="K24" s="13"/>
      <c r="L24" s="4"/>
      <c r="P24" s="4"/>
    </row>
    <row r="25" spans="2:16" ht="4.5" customHeight="1" thickBot="1" x14ac:dyDescent="0.35">
      <c r="B25" s="4"/>
      <c r="C25" s="16"/>
      <c r="D25" s="13"/>
      <c r="E25" s="13"/>
      <c r="F25" s="13"/>
      <c r="G25" s="17"/>
      <c r="H25" s="18"/>
      <c r="I25" s="18"/>
      <c r="J25" s="15"/>
      <c r="K25" s="13"/>
      <c r="L25" s="4"/>
    </row>
    <row r="26" spans="2:16" ht="18" customHeight="1" thickBot="1" x14ac:dyDescent="0.35">
      <c r="B26" s="4"/>
      <c r="C26" s="16" t="s">
        <v>12</v>
      </c>
      <c r="D26" s="13"/>
      <c r="E26" s="13"/>
      <c r="F26" s="13"/>
      <c r="G26" s="17" t="s">
        <v>1</v>
      </c>
      <c r="H26" s="18" t="s">
        <v>0</v>
      </c>
      <c r="I26" s="18"/>
      <c r="J26" s="33">
        <f>J9*0.6</f>
        <v>7.1999999999999993</v>
      </c>
      <c r="K26" s="13"/>
      <c r="L26" s="4"/>
    </row>
    <row r="27" spans="2:16" ht="4.5" customHeight="1" thickBot="1" x14ac:dyDescent="0.35">
      <c r="B27" s="4"/>
      <c r="C27" s="16"/>
      <c r="D27" s="13"/>
      <c r="E27" s="13"/>
      <c r="F27" s="13"/>
      <c r="G27" s="17"/>
      <c r="H27" s="18"/>
      <c r="I27" s="18"/>
      <c r="J27" s="15"/>
      <c r="K27" s="13"/>
      <c r="L27" s="4"/>
    </row>
    <row r="28" spans="2:16" ht="18" customHeight="1" thickBot="1" x14ac:dyDescent="0.35">
      <c r="B28" s="4"/>
      <c r="C28" s="16" t="s">
        <v>13</v>
      </c>
      <c r="D28" s="13"/>
      <c r="E28" s="13"/>
      <c r="F28" s="13"/>
      <c r="G28" s="17">
        <v>795</v>
      </c>
      <c r="H28" s="18" t="s">
        <v>18</v>
      </c>
      <c r="I28" s="18"/>
      <c r="J28" s="34">
        <f>IF(J9&gt;0,795,0)</f>
        <v>795</v>
      </c>
      <c r="K28" s="13"/>
      <c r="L28" s="4"/>
    </row>
    <row r="29" spans="2:16" ht="4.5" customHeight="1" thickBot="1" x14ac:dyDescent="0.35">
      <c r="B29" s="4"/>
      <c r="C29" s="16"/>
      <c r="D29" s="13"/>
      <c r="E29" s="13"/>
      <c r="F29" s="13"/>
      <c r="G29" s="17"/>
      <c r="H29" s="18"/>
      <c r="I29" s="18"/>
      <c r="J29" s="15"/>
      <c r="K29" s="13"/>
      <c r="L29" s="4"/>
    </row>
    <row r="30" spans="2:16" ht="18" customHeight="1" thickBot="1" x14ac:dyDescent="0.35">
      <c r="B30" s="4"/>
      <c r="C30" s="16" t="s">
        <v>14</v>
      </c>
      <c r="D30" s="13"/>
      <c r="E30" s="13"/>
      <c r="F30" s="13"/>
      <c r="G30" s="17">
        <v>30</v>
      </c>
      <c r="H30" s="18" t="s">
        <v>0</v>
      </c>
      <c r="I30" s="18"/>
      <c r="J30" s="35">
        <f>J9*30</f>
        <v>360</v>
      </c>
      <c r="K30" s="13"/>
      <c r="L30" s="4"/>
    </row>
    <row r="31" spans="2:16" ht="4.5" customHeight="1" thickBot="1" x14ac:dyDescent="0.35">
      <c r="B31" s="4"/>
      <c r="C31" s="16"/>
      <c r="D31" s="13"/>
      <c r="E31" s="13"/>
      <c r="F31" s="13"/>
      <c r="G31" s="17"/>
      <c r="H31" s="18"/>
      <c r="I31" s="18"/>
      <c r="J31" s="15"/>
      <c r="K31" s="13"/>
      <c r="L31" s="4"/>
    </row>
    <row r="32" spans="2:16" ht="18" customHeight="1" thickBot="1" x14ac:dyDescent="0.35">
      <c r="B32" s="4"/>
      <c r="C32" s="16" t="s">
        <v>15</v>
      </c>
      <c r="D32" s="1">
        <v>0</v>
      </c>
      <c r="E32" s="13"/>
      <c r="F32" s="13"/>
      <c r="G32" s="17">
        <v>363</v>
      </c>
      <c r="H32" s="16" t="s">
        <v>19</v>
      </c>
      <c r="I32" s="16"/>
      <c r="J32" s="35">
        <f>D32*(G32+G24+G28)</f>
        <v>0</v>
      </c>
      <c r="K32" s="36" t="s">
        <v>4</v>
      </c>
      <c r="L32" s="4"/>
    </row>
    <row r="33" spans="2:12" ht="12.75" customHeight="1" x14ac:dyDescent="0.35">
      <c r="B33" s="4"/>
      <c r="C33" s="37" t="s">
        <v>16</v>
      </c>
      <c r="D33" s="13"/>
      <c r="E33" s="13"/>
      <c r="F33" s="13"/>
      <c r="G33" s="17"/>
      <c r="H33" s="38"/>
      <c r="I33" s="38"/>
      <c r="J33" s="39"/>
      <c r="K33" s="13"/>
      <c r="L33" s="4"/>
    </row>
    <row r="34" spans="2:12" ht="8.25" customHeight="1" x14ac:dyDescent="0.35">
      <c r="B34" s="4"/>
      <c r="C34" s="40"/>
      <c r="D34" s="4"/>
      <c r="E34" s="4"/>
      <c r="F34" s="4"/>
      <c r="G34" s="27"/>
      <c r="H34" s="41"/>
      <c r="I34" s="41"/>
      <c r="J34" s="4"/>
      <c r="K34" s="4"/>
      <c r="L34" s="4"/>
    </row>
    <row r="35" spans="2:12" ht="7.5" customHeight="1" thickBot="1" x14ac:dyDescent="0.4">
      <c r="B35" s="4"/>
      <c r="C35" s="42"/>
      <c r="D35" s="8"/>
      <c r="E35" s="8"/>
      <c r="F35" s="8"/>
      <c r="G35" s="43"/>
      <c r="H35" s="44"/>
      <c r="I35" s="44"/>
      <c r="J35" s="45"/>
      <c r="K35" s="8"/>
      <c r="L35" s="4"/>
    </row>
    <row r="36" spans="2:12" ht="21" customHeight="1" thickBot="1" x14ac:dyDescent="0.4">
      <c r="B36" s="4"/>
      <c r="C36" s="46" t="s">
        <v>17</v>
      </c>
      <c r="D36" s="8"/>
      <c r="E36" s="8"/>
      <c r="F36" s="8"/>
      <c r="G36" s="43"/>
      <c r="H36" s="44"/>
      <c r="I36" s="47"/>
      <c r="J36" s="48">
        <f>SUM(J13+J15+J17+J19+J24+J26+J28+J30+J32)</f>
        <v>4530.2</v>
      </c>
      <c r="K36" s="8"/>
      <c r="L36" s="4"/>
    </row>
    <row r="37" spans="2:12" ht="5.25" customHeight="1" x14ac:dyDescent="0.35">
      <c r="B37" s="4"/>
      <c r="C37" s="46"/>
      <c r="D37" s="8"/>
      <c r="E37" s="8"/>
      <c r="F37" s="8"/>
      <c r="G37" s="43"/>
      <c r="H37" s="44"/>
      <c r="I37" s="44"/>
      <c r="J37" s="49"/>
      <c r="K37" s="8"/>
      <c r="L37" s="4"/>
    </row>
    <row r="38" spans="2:12" ht="4.5" customHeight="1" x14ac:dyDescent="0.3">
      <c r="B38" s="4"/>
      <c r="C38" s="26"/>
      <c r="D38" s="4"/>
      <c r="E38" s="4"/>
      <c r="F38" s="4"/>
      <c r="G38" s="27"/>
      <c r="H38" s="28"/>
      <c r="I38" s="28"/>
      <c r="J38" s="4"/>
      <c r="K38" s="4"/>
      <c r="L38" s="4"/>
    </row>
    <row r="39" spans="2:12" ht="9" customHeight="1" x14ac:dyDescent="0.3"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</row>
    <row r="40" spans="2:12" ht="10.5" customHeight="1" x14ac:dyDescent="0.3">
      <c r="B40" s="4"/>
      <c r="C40" s="4"/>
      <c r="D40" s="4"/>
      <c r="E40" s="4"/>
      <c r="F40" s="4"/>
      <c r="G40" s="5"/>
      <c r="H40" s="4"/>
      <c r="I40" s="4"/>
      <c r="J40" s="4"/>
      <c r="K40" s="4"/>
      <c r="L40" s="4"/>
    </row>
    <row r="41" spans="2:12" ht="6" customHeight="1" thickBot="1" x14ac:dyDescent="0.35">
      <c r="B41" s="4"/>
      <c r="C41" s="50"/>
      <c r="D41" s="50"/>
      <c r="E41" s="50"/>
      <c r="F41" s="50"/>
      <c r="G41" s="51"/>
      <c r="H41" s="50"/>
      <c r="I41" s="50"/>
      <c r="J41" s="50"/>
      <c r="K41" s="50"/>
      <c r="L41" s="4"/>
    </row>
    <row r="42" spans="2:12" ht="16" thickBot="1" x14ac:dyDescent="0.35">
      <c r="B42" s="4"/>
      <c r="C42" s="52" t="s">
        <v>6</v>
      </c>
      <c r="D42" s="50"/>
      <c r="E42" s="50"/>
      <c r="F42" s="50"/>
      <c r="G42" s="51"/>
      <c r="H42" s="50"/>
      <c r="I42" s="50"/>
      <c r="J42" s="2">
        <v>12</v>
      </c>
      <c r="K42" s="50"/>
      <c r="L42" s="22"/>
    </row>
    <row r="43" spans="2:12" ht="6" customHeight="1" x14ac:dyDescent="0.3">
      <c r="B43" s="4"/>
      <c r="C43" s="52"/>
      <c r="D43" s="50"/>
      <c r="E43" s="50"/>
      <c r="F43" s="50"/>
      <c r="G43" s="51"/>
      <c r="H43" s="50"/>
      <c r="I43" s="50"/>
      <c r="J43" s="53"/>
      <c r="K43" s="50"/>
      <c r="L43" s="22"/>
    </row>
    <row r="44" spans="2:12" ht="6.75" customHeight="1" x14ac:dyDescent="0.35">
      <c r="B44" s="4"/>
      <c r="C44" s="4"/>
      <c r="D44" s="4"/>
      <c r="E44" s="4"/>
      <c r="F44" s="4"/>
      <c r="G44" s="54"/>
      <c r="H44" s="55"/>
      <c r="I44" s="4"/>
      <c r="J44" s="4"/>
      <c r="K44" s="4"/>
      <c r="L44" s="22"/>
    </row>
    <row r="45" spans="2:12" ht="4.5" customHeight="1" x14ac:dyDescent="0.3">
      <c r="B45" s="4"/>
      <c r="C45" s="56"/>
      <c r="D45" s="57"/>
      <c r="E45" s="57"/>
      <c r="F45" s="57"/>
      <c r="G45" s="58"/>
      <c r="H45" s="59"/>
      <c r="I45" s="60"/>
      <c r="J45" s="61"/>
      <c r="K45" s="23"/>
      <c r="L45" s="22"/>
    </row>
    <row r="46" spans="2:12" ht="2.15" customHeight="1" thickBot="1" x14ac:dyDescent="0.35">
      <c r="B46" s="4"/>
      <c r="C46" s="56"/>
      <c r="D46" s="57"/>
      <c r="E46" s="57"/>
      <c r="F46" s="57"/>
      <c r="G46" s="58"/>
      <c r="H46" s="59"/>
      <c r="I46" s="60"/>
      <c r="J46" s="61"/>
      <c r="K46" s="23"/>
      <c r="L46" s="22"/>
    </row>
    <row r="47" spans="2:12" ht="15" customHeight="1" thickBot="1" x14ac:dyDescent="0.35">
      <c r="B47" s="4"/>
      <c r="C47" s="56" t="s">
        <v>20</v>
      </c>
      <c r="D47" s="57"/>
      <c r="E47" s="57"/>
      <c r="F47" s="57"/>
      <c r="G47" s="58">
        <v>326</v>
      </c>
      <c r="H47" s="59" t="s">
        <v>0</v>
      </c>
      <c r="I47" s="60"/>
      <c r="J47" s="62">
        <f>IF(L47=1,G47*J42,0)</f>
        <v>0</v>
      </c>
      <c r="K47" s="23"/>
      <c r="L47" s="87">
        <v>3</v>
      </c>
    </row>
    <row r="48" spans="2:12" ht="4.5" customHeight="1" thickBot="1" x14ac:dyDescent="0.35">
      <c r="B48" s="4"/>
      <c r="C48" s="56"/>
      <c r="D48" s="57"/>
      <c r="E48" s="57"/>
      <c r="F48" s="57"/>
      <c r="G48" s="58"/>
      <c r="H48" s="59"/>
      <c r="I48" s="60"/>
      <c r="J48" s="61"/>
      <c r="K48" s="23"/>
      <c r="L48" s="22"/>
    </row>
    <row r="49" spans="2:12" ht="15" customHeight="1" thickBot="1" x14ac:dyDescent="0.35">
      <c r="B49" s="4"/>
      <c r="C49" s="56" t="s">
        <v>21</v>
      </c>
      <c r="D49" s="57"/>
      <c r="E49" s="57"/>
      <c r="F49" s="57"/>
      <c r="G49" s="58">
        <v>358</v>
      </c>
      <c r="H49" s="59" t="s">
        <v>0</v>
      </c>
      <c r="I49" s="60"/>
      <c r="J49" s="62">
        <f>IF(L47=2,G49*J42,0)</f>
        <v>0</v>
      </c>
      <c r="K49" s="23"/>
      <c r="L49" s="22"/>
    </row>
    <row r="50" spans="2:12" ht="4.5" customHeight="1" thickBot="1" x14ac:dyDescent="0.35">
      <c r="B50" s="4"/>
      <c r="C50" s="56"/>
      <c r="D50" s="57"/>
      <c r="E50" s="57"/>
      <c r="F50" s="57"/>
      <c r="G50" s="58"/>
      <c r="H50" s="59"/>
      <c r="I50" s="60"/>
      <c r="J50" s="61"/>
      <c r="K50" s="23"/>
      <c r="L50" s="22"/>
    </row>
    <row r="51" spans="2:12" ht="15" customHeight="1" thickBot="1" x14ac:dyDescent="0.35">
      <c r="B51" s="4"/>
      <c r="C51" s="56" t="s">
        <v>22</v>
      </c>
      <c r="D51" s="57"/>
      <c r="E51" s="57"/>
      <c r="F51" s="57"/>
      <c r="G51" s="58">
        <v>380</v>
      </c>
      <c r="H51" s="59" t="s">
        <v>0</v>
      </c>
      <c r="I51" s="60"/>
      <c r="J51" s="62">
        <f>IF(L47=3,G51*J42,0)</f>
        <v>4560</v>
      </c>
      <c r="K51" s="23"/>
      <c r="L51" s="21"/>
    </row>
    <row r="52" spans="2:12" ht="4.5" customHeight="1" thickBot="1" x14ac:dyDescent="0.35">
      <c r="B52" s="4"/>
      <c r="C52" s="56"/>
      <c r="D52" s="57"/>
      <c r="E52" s="57"/>
      <c r="F52" s="57"/>
      <c r="G52" s="58"/>
      <c r="H52" s="59"/>
      <c r="I52" s="60"/>
      <c r="J52" s="61"/>
      <c r="K52" s="23"/>
      <c r="L52" s="22"/>
    </row>
    <row r="53" spans="2:12" ht="15" customHeight="1" thickBot="1" x14ac:dyDescent="0.35">
      <c r="B53" s="4"/>
      <c r="C53" s="56" t="s">
        <v>23</v>
      </c>
      <c r="D53" s="57"/>
      <c r="E53" s="57"/>
      <c r="F53" s="57"/>
      <c r="G53" s="58">
        <v>407</v>
      </c>
      <c r="H53" s="59" t="s">
        <v>0</v>
      </c>
      <c r="I53" s="60"/>
      <c r="J53" s="62">
        <f>IF(L47=4,G53*J42,0)</f>
        <v>0</v>
      </c>
      <c r="K53" s="23"/>
      <c r="L53" s="22"/>
    </row>
    <row r="54" spans="2:12" ht="4.5" customHeight="1" thickBot="1" x14ac:dyDescent="0.35">
      <c r="B54" s="4"/>
      <c r="C54" s="56"/>
      <c r="D54" s="57"/>
      <c r="E54" s="57"/>
      <c r="F54" s="57"/>
      <c r="G54" s="58"/>
      <c r="H54" s="59"/>
      <c r="I54" s="60"/>
      <c r="J54" s="61"/>
      <c r="K54" s="23"/>
      <c r="L54" s="22"/>
    </row>
    <row r="55" spans="2:12" ht="15" customHeight="1" thickBot="1" x14ac:dyDescent="0.35">
      <c r="B55" s="4"/>
      <c r="C55" s="56" t="s">
        <v>24</v>
      </c>
      <c r="D55" s="57"/>
      <c r="E55" s="57"/>
      <c r="F55" s="57"/>
      <c r="G55" s="58">
        <v>505</v>
      </c>
      <c r="H55" s="59" t="s">
        <v>0</v>
      </c>
      <c r="I55" s="60"/>
      <c r="J55" s="62">
        <f>IF(L47=5,G55*J42,0)</f>
        <v>0</v>
      </c>
      <c r="K55" s="23"/>
      <c r="L55" s="22"/>
    </row>
    <row r="56" spans="2:12" ht="4.5" customHeight="1" thickBot="1" x14ac:dyDescent="0.35">
      <c r="B56" s="4"/>
      <c r="C56" s="56"/>
      <c r="D56" s="57"/>
      <c r="E56" s="57"/>
      <c r="F56" s="57"/>
      <c r="G56" s="58"/>
      <c r="H56" s="59"/>
      <c r="I56" s="60"/>
      <c r="J56" s="61"/>
      <c r="K56" s="23"/>
      <c r="L56" s="22"/>
    </row>
    <row r="57" spans="2:12" ht="15" customHeight="1" thickBot="1" x14ac:dyDescent="0.35">
      <c r="B57" s="4"/>
      <c r="C57" s="56" t="s">
        <v>25</v>
      </c>
      <c r="D57" s="57"/>
      <c r="E57" s="57"/>
      <c r="F57" s="57"/>
      <c r="G57" s="58">
        <v>532</v>
      </c>
      <c r="H57" s="59" t="s">
        <v>0</v>
      </c>
      <c r="I57" s="60"/>
      <c r="J57" s="62">
        <f>IF(L47=6,G57*J42,0)</f>
        <v>0</v>
      </c>
      <c r="K57" s="23"/>
      <c r="L57" s="22"/>
    </row>
    <row r="58" spans="2:12" ht="4.5" customHeight="1" thickBot="1" x14ac:dyDescent="0.35">
      <c r="B58" s="4"/>
      <c r="C58" s="56"/>
      <c r="D58" s="57"/>
      <c r="E58" s="57"/>
      <c r="F58" s="57"/>
      <c r="G58" s="58"/>
      <c r="H58" s="59"/>
      <c r="I58" s="60"/>
      <c r="J58" s="23"/>
      <c r="K58" s="23"/>
      <c r="L58" s="22"/>
    </row>
    <row r="59" spans="2:12" ht="15" customHeight="1" thickBot="1" x14ac:dyDescent="0.35">
      <c r="B59" s="4"/>
      <c r="C59" s="66" t="s">
        <v>26</v>
      </c>
      <c r="D59" s="23"/>
      <c r="E59" s="23"/>
      <c r="F59" s="23"/>
      <c r="G59" s="63">
        <v>550</v>
      </c>
      <c r="H59" s="64" t="s">
        <v>0</v>
      </c>
      <c r="I59" s="60"/>
      <c r="J59" s="62">
        <f>IF(L47=7,G59*J42,0)</f>
        <v>0</v>
      </c>
      <c r="K59" s="23"/>
      <c r="L59" s="4"/>
    </row>
    <row r="60" spans="2:12" ht="4.5" customHeight="1" thickBot="1" x14ac:dyDescent="0.35">
      <c r="B60" s="4"/>
      <c r="C60" s="65"/>
      <c r="D60" s="23"/>
      <c r="E60" s="23"/>
      <c r="F60" s="23"/>
      <c r="G60" s="63"/>
      <c r="H60" s="64"/>
      <c r="I60" s="60"/>
      <c r="J60" s="23"/>
      <c r="K60" s="23"/>
      <c r="L60" s="4"/>
    </row>
    <row r="61" spans="2:12" ht="15" customHeight="1" thickBot="1" x14ac:dyDescent="0.35">
      <c r="B61" s="4"/>
      <c r="C61" s="66" t="s">
        <v>27</v>
      </c>
      <c r="D61" s="23"/>
      <c r="E61" s="23"/>
      <c r="F61" s="23"/>
      <c r="G61" s="63">
        <v>575</v>
      </c>
      <c r="H61" s="64" t="s">
        <v>0</v>
      </c>
      <c r="I61" s="60"/>
      <c r="J61" s="62">
        <f>IF(L47=8,G61*J42,0)</f>
        <v>0</v>
      </c>
      <c r="K61" s="23"/>
      <c r="L61" s="4"/>
    </row>
    <row r="62" spans="2:12" ht="5.25" customHeight="1" thickBot="1" x14ac:dyDescent="0.4">
      <c r="B62" s="4"/>
      <c r="C62" s="59"/>
      <c r="D62" s="57"/>
      <c r="E62" s="57"/>
      <c r="F62" s="57"/>
      <c r="G62" s="67"/>
      <c r="H62" s="59"/>
      <c r="I62" s="57"/>
      <c r="J62" s="57"/>
      <c r="K62" s="23"/>
      <c r="L62" s="4"/>
    </row>
    <row r="63" spans="2:12" ht="15" customHeight="1" thickBot="1" x14ac:dyDescent="0.4">
      <c r="B63" s="4"/>
      <c r="C63" s="59" t="s">
        <v>11</v>
      </c>
      <c r="D63" s="57"/>
      <c r="E63" s="57"/>
      <c r="F63" s="57"/>
      <c r="G63" s="67">
        <v>572</v>
      </c>
      <c r="H63" s="59" t="s">
        <v>2</v>
      </c>
      <c r="I63" s="57"/>
      <c r="J63" s="68">
        <f>IF(J42&gt;0,G63,0)</f>
        <v>572</v>
      </c>
      <c r="K63" s="23"/>
      <c r="L63" s="4"/>
    </row>
    <row r="64" spans="2:12" ht="4.5" customHeight="1" thickBot="1" x14ac:dyDescent="0.35">
      <c r="B64" s="4"/>
      <c r="C64" s="69"/>
      <c r="D64" s="23"/>
      <c r="E64" s="23"/>
      <c r="F64" s="23"/>
      <c r="G64" s="70"/>
      <c r="H64" s="60"/>
      <c r="I64" s="60"/>
      <c r="J64" s="71"/>
      <c r="K64" s="23"/>
      <c r="L64" s="4"/>
    </row>
    <row r="65" spans="2:12" ht="15" customHeight="1" thickBot="1" x14ac:dyDescent="0.4">
      <c r="B65" s="4"/>
      <c r="C65" s="56" t="s">
        <v>13</v>
      </c>
      <c r="D65" s="57"/>
      <c r="E65" s="57"/>
      <c r="F65" s="57"/>
      <c r="G65" s="67">
        <v>795</v>
      </c>
      <c r="H65" s="59" t="s">
        <v>2</v>
      </c>
      <c r="I65" s="57"/>
      <c r="J65" s="68">
        <f>IF(J42&gt;0,G65,0)</f>
        <v>795</v>
      </c>
      <c r="K65" s="23"/>
      <c r="L65" s="4"/>
    </row>
    <row r="66" spans="2:12" ht="4.5" customHeight="1" thickBot="1" x14ac:dyDescent="0.35">
      <c r="B66" s="4"/>
      <c r="C66" s="69"/>
      <c r="D66" s="23"/>
      <c r="E66" s="23"/>
      <c r="F66" s="23"/>
      <c r="G66" s="70"/>
      <c r="H66" s="60"/>
      <c r="I66" s="60"/>
      <c r="J66" s="71"/>
      <c r="K66" s="23"/>
      <c r="L66" s="4"/>
    </row>
    <row r="67" spans="2:12" ht="15" customHeight="1" thickBot="1" x14ac:dyDescent="0.4">
      <c r="B67" s="4"/>
      <c r="C67" s="59" t="s">
        <v>28</v>
      </c>
      <c r="D67" s="57"/>
      <c r="E67" s="57"/>
      <c r="F67" s="57"/>
      <c r="G67" s="67">
        <v>375</v>
      </c>
      <c r="H67" s="59" t="s">
        <v>2</v>
      </c>
      <c r="I67" s="57"/>
      <c r="J67" s="68">
        <f>IF(J42&gt;0,G67,0)</f>
        <v>375</v>
      </c>
      <c r="K67" s="23"/>
      <c r="L67" s="4"/>
    </row>
    <row r="68" spans="2:12" ht="4.5" customHeight="1" thickBot="1" x14ac:dyDescent="0.35">
      <c r="B68" s="4"/>
      <c r="C68" s="69"/>
      <c r="D68" s="23"/>
      <c r="E68" s="23"/>
      <c r="F68" s="23"/>
      <c r="G68" s="70"/>
      <c r="H68" s="60"/>
      <c r="I68" s="60"/>
      <c r="J68" s="71"/>
      <c r="K68" s="23"/>
      <c r="L68" s="4"/>
    </row>
    <row r="69" spans="2:12" ht="15" customHeight="1" thickBot="1" x14ac:dyDescent="0.35">
      <c r="B69" s="4"/>
      <c r="C69" s="56" t="s">
        <v>15</v>
      </c>
      <c r="D69" s="2">
        <v>0</v>
      </c>
      <c r="E69" s="57"/>
      <c r="F69" s="57"/>
      <c r="G69" s="58">
        <v>363</v>
      </c>
      <c r="H69" s="56" t="s">
        <v>3</v>
      </c>
      <c r="I69" s="56"/>
      <c r="J69" s="68">
        <f>D69*(G69+G63+G65)</f>
        <v>0</v>
      </c>
      <c r="K69" s="72" t="s">
        <v>4</v>
      </c>
      <c r="L69" s="4"/>
    </row>
    <row r="70" spans="2:12" ht="15.5" x14ac:dyDescent="0.35">
      <c r="B70" s="4"/>
      <c r="C70" s="73" t="s">
        <v>16</v>
      </c>
      <c r="D70" s="57"/>
      <c r="E70" s="57"/>
      <c r="F70" s="57"/>
      <c r="G70" s="58"/>
      <c r="H70" s="74"/>
      <c r="I70" s="74"/>
      <c r="J70" s="75"/>
      <c r="K70" s="23"/>
      <c r="L70" s="4"/>
    </row>
    <row r="71" spans="2:12" ht="5.25" customHeight="1" x14ac:dyDescent="0.3">
      <c r="B71" s="4"/>
      <c r="C71" s="76"/>
      <c r="D71" s="76"/>
      <c r="E71" s="76"/>
      <c r="F71" s="76"/>
      <c r="G71" s="77"/>
      <c r="H71" s="76"/>
      <c r="I71" s="76"/>
      <c r="J71" s="76"/>
      <c r="K71" s="4"/>
      <c r="L71" s="4"/>
    </row>
    <row r="72" spans="2:12" ht="5.25" customHeight="1" thickBot="1" x14ac:dyDescent="0.35">
      <c r="B72" s="4"/>
      <c r="C72" s="53"/>
      <c r="D72" s="53"/>
      <c r="E72" s="53"/>
      <c r="F72" s="53"/>
      <c r="G72" s="78"/>
      <c r="H72" s="53"/>
      <c r="I72" s="53"/>
      <c r="J72" s="53"/>
      <c r="K72" s="50"/>
      <c r="L72" s="4"/>
    </row>
    <row r="73" spans="2:12" ht="16" thickBot="1" x14ac:dyDescent="0.4">
      <c r="B73" s="4"/>
      <c r="C73" s="79" t="s">
        <v>29</v>
      </c>
      <c r="D73" s="53"/>
      <c r="E73" s="53"/>
      <c r="F73" s="53"/>
      <c r="G73" s="80"/>
      <c r="H73" s="81"/>
      <c r="I73" s="81"/>
      <c r="J73" s="82">
        <f>J47+J49+J51+J53+J55+J57+J59+J61+J63+J65+J67+J69</f>
        <v>6302</v>
      </c>
      <c r="K73" s="50"/>
      <c r="L73" s="4"/>
    </row>
    <row r="74" spans="2:12" ht="6" customHeight="1" x14ac:dyDescent="0.35">
      <c r="B74" s="4"/>
      <c r="C74" s="79"/>
      <c r="D74" s="53"/>
      <c r="E74" s="53"/>
      <c r="F74" s="53"/>
      <c r="G74" s="80"/>
      <c r="H74" s="81"/>
      <c r="I74" s="81"/>
      <c r="J74" s="53"/>
      <c r="K74" s="50"/>
      <c r="L74" s="4"/>
    </row>
    <row r="75" spans="2:12" ht="6.75" customHeight="1" x14ac:dyDescent="0.3">
      <c r="B75" s="4"/>
      <c r="C75" s="4"/>
      <c r="D75" s="4"/>
      <c r="E75" s="4"/>
      <c r="F75" s="4"/>
      <c r="G75" s="5"/>
      <c r="H75" s="4"/>
      <c r="I75" s="4"/>
      <c r="J75" s="4"/>
      <c r="K75" s="4"/>
      <c r="L75" s="4"/>
    </row>
    <row r="76" spans="2:12" ht="5.25" customHeight="1" x14ac:dyDescent="0.3">
      <c r="B76" s="4"/>
      <c r="C76" s="4"/>
      <c r="D76" s="4"/>
      <c r="E76" s="4"/>
      <c r="F76" s="4"/>
      <c r="G76" s="5"/>
      <c r="H76" s="4"/>
      <c r="I76" s="4"/>
      <c r="J76" s="4"/>
      <c r="K76" s="4"/>
      <c r="L76" s="4"/>
    </row>
    <row r="77" spans="2:12" x14ac:dyDescent="0.3">
      <c r="B77" s="83" t="s">
        <v>31</v>
      </c>
      <c r="C77" s="4"/>
      <c r="D77" s="4"/>
      <c r="E77" s="4"/>
      <c r="F77" s="4"/>
      <c r="G77" s="5"/>
      <c r="J77" s="4"/>
      <c r="K77" s="85"/>
      <c r="L77" s="4"/>
    </row>
    <row r="78" spans="2:12" x14ac:dyDescent="0.3">
      <c r="B78" s="83" t="s">
        <v>30</v>
      </c>
      <c r="C78" s="4"/>
      <c r="D78" s="4"/>
      <c r="E78" s="4"/>
      <c r="F78" s="4"/>
      <c r="G78" s="5"/>
      <c r="H78" s="84" t="s">
        <v>32</v>
      </c>
      <c r="I78" s="4"/>
      <c r="J78" s="4"/>
      <c r="K78" s="4"/>
      <c r="L78" s="4"/>
    </row>
    <row r="79" spans="2:12" x14ac:dyDescent="0.3">
      <c r="B79" s="4"/>
      <c r="C79" s="4"/>
      <c r="D79" s="4"/>
      <c r="E79" s="4"/>
      <c r="F79" s="4"/>
      <c r="G79" s="5"/>
      <c r="H79" s="4"/>
      <c r="I79" s="4"/>
      <c r="J79" s="4"/>
      <c r="K79" s="4"/>
      <c r="L79" s="4"/>
    </row>
    <row r="1048576" x14ac:dyDescent="0.3"/>
  </sheetData>
  <sheetProtection algorithmName="SHA-512" hashValue="RznvRqk2l9RA42JidWlzBtx49IhI8Fi1oHYY6iXtFEhxBrCDPrPiYtghRsVY0T7TEtJjnkxz+rdgv/kJbj8w9Q==" saltValue="LWtj5tgC/3wHaExAAYtmMQ==" spinCount="100000" sheet="1" objects="1" scenarios="1" selectLockedCells="1"/>
  <dataValidations count="1">
    <dataValidation type="list" allowBlank="1" showInputMessage="1" showErrorMessage="1" sqref="D32 D69" xr:uid="{6C3BE02D-B2E9-4F91-8A05-A854285180FA}">
      <formula1>"0,1,2,3,4,5,6,7,8,9,10,11,12,13,14,15,16,17,18,19,20,21,22,23,24,25,26,27,28,29,30"</formula1>
    </dataValidation>
  </dataValidations>
  <pageMargins left="0.7" right="0.7" top="0.78740157499999996" bottom="0.78740157499999996" header="0.3" footer="0.3"/>
  <pageSetup paperSize="8" orientation="portrait" r:id="rId1"/>
  <ignoredErrors>
    <ignoredError sqref="G26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3" r:id="rId4" name="Group Box 59">
              <controlPr defaultSize="0" autoFill="0" autoPict="0">
                <anchor moveWithCells="1">
                  <from>
                    <xdr:col>7</xdr:col>
                    <xdr:colOff>1003300</xdr:colOff>
                    <xdr:row>44</xdr:row>
                    <xdr:rowOff>19050</xdr:rowOff>
                  </from>
                  <to>
                    <xdr:col>8</xdr:col>
                    <xdr:colOff>419100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" name="Group Box 65">
              <controlPr defaultSize="0" autoFill="0" autoPict="0">
                <anchor moveWithCells="1">
                  <from>
                    <xdr:col>7</xdr:col>
                    <xdr:colOff>1003300</xdr:colOff>
                    <xdr:row>11</xdr:row>
                    <xdr:rowOff>12700</xdr:rowOff>
                  </from>
                  <to>
                    <xdr:col>8</xdr:col>
                    <xdr:colOff>431800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" name="Option Button 66">
              <controlPr locked="0" defaultSize="0" autoFill="0" autoLine="0" autoPict="0">
                <anchor moveWithCells="1">
                  <from>
                    <xdr:col>8</xdr:col>
                    <xdr:colOff>69850</xdr:colOff>
                    <xdr:row>12</xdr:row>
                    <xdr:rowOff>50800</xdr:rowOff>
                  </from>
                  <to>
                    <xdr:col>8</xdr:col>
                    <xdr:colOff>298450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" name="Option Button 67">
              <controlPr locked="0" defaultSize="0" autoFill="0" autoLine="0" autoPict="0">
                <anchor moveWithCells="1">
                  <from>
                    <xdr:col>8</xdr:col>
                    <xdr:colOff>69850</xdr:colOff>
                    <xdr:row>14</xdr:row>
                    <xdr:rowOff>38100</xdr:rowOff>
                  </from>
                  <to>
                    <xdr:col>8</xdr:col>
                    <xdr:colOff>298450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8" name="Option Button 68">
              <controlPr locked="0" defaultSize="0" autoFill="0" autoLine="0" autoPict="0">
                <anchor moveWithCells="1">
                  <from>
                    <xdr:col>8</xdr:col>
                    <xdr:colOff>69850</xdr:colOff>
                    <xdr:row>16</xdr:row>
                    <xdr:rowOff>31750</xdr:rowOff>
                  </from>
                  <to>
                    <xdr:col>8</xdr:col>
                    <xdr:colOff>298450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" name="Option Button 69">
              <controlPr locked="0" defaultSize="0" autoFill="0" autoLine="0" autoPict="0">
                <anchor moveWithCells="1">
                  <from>
                    <xdr:col>8</xdr:col>
                    <xdr:colOff>69850</xdr:colOff>
                    <xdr:row>18</xdr:row>
                    <xdr:rowOff>19050</xdr:rowOff>
                  </from>
                  <to>
                    <xdr:col>8</xdr:col>
                    <xdr:colOff>298450</xdr:colOff>
                    <xdr:row>18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" name="Option Button 101">
              <controlPr locked="0" defaultSize="0" autoFill="0" autoLine="0" autoPict="0" altText="">
                <anchor moveWithCells="1">
                  <from>
                    <xdr:col>8</xdr:col>
                    <xdr:colOff>38100</xdr:colOff>
                    <xdr:row>45</xdr:row>
                    <xdr:rowOff>12700</xdr:rowOff>
                  </from>
                  <to>
                    <xdr:col>9</xdr:col>
                    <xdr:colOff>431800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1" name="Option Button 102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47</xdr:row>
                    <xdr:rowOff>57150</xdr:rowOff>
                  </from>
                  <to>
                    <xdr:col>9</xdr:col>
                    <xdr:colOff>431800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2" name="Option Button 103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49</xdr:row>
                    <xdr:rowOff>38100</xdr:rowOff>
                  </from>
                  <to>
                    <xdr:col>9</xdr:col>
                    <xdr:colOff>431800</xdr:colOff>
                    <xdr:row>50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3" name="Option Button 105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51</xdr:row>
                    <xdr:rowOff>57150</xdr:rowOff>
                  </from>
                  <to>
                    <xdr:col>9</xdr:col>
                    <xdr:colOff>431800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4" name="Option Button 106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53</xdr:row>
                    <xdr:rowOff>50800</xdr:rowOff>
                  </from>
                  <to>
                    <xdr:col>9</xdr:col>
                    <xdr:colOff>431800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5" name="Option Button 107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55</xdr:row>
                    <xdr:rowOff>50800</xdr:rowOff>
                  </from>
                  <to>
                    <xdr:col>9</xdr:col>
                    <xdr:colOff>431800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6" name="Option Button 108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57</xdr:row>
                    <xdr:rowOff>50800</xdr:rowOff>
                  </from>
                  <to>
                    <xdr:col>9</xdr:col>
                    <xdr:colOff>431800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7" name="Option Button 109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59</xdr:row>
                    <xdr:rowOff>50800</xdr:rowOff>
                  </from>
                  <to>
                    <xdr:col>9</xdr:col>
                    <xdr:colOff>431800</xdr:colOff>
                    <xdr:row>61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AT25 l Price Calculator</vt:lpstr>
      <vt:lpstr>'AT25 l Price Calculator'!Druckbereich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Rauch, Lola Malou</dc:creator>
  <cp:lastModifiedBy>Vogler, Virginia</cp:lastModifiedBy>
  <cp:lastPrinted>2024-07-22T07:49:03Z</cp:lastPrinted>
  <dcterms:created xsi:type="dcterms:W3CDTF">2020-11-09T10:16:11Z</dcterms:created>
  <dcterms:modified xsi:type="dcterms:W3CDTF">2024-08-23T16:33:53Z</dcterms:modified>
</cp:coreProperties>
</file>